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1 сесія\проекти сайт\"/>
    </mc:Choice>
  </mc:AlternateContent>
  <xr:revisionPtr revIDLastSave="0" documentId="8_{A2D2CEC5-D186-42FC-85E9-2BC002A4BC10}" xr6:coauthVersionLast="47" xr6:coauthVersionMax="47" xr10:uidLastSave="{00000000-0000-0000-0000-000000000000}"/>
  <bookViews>
    <workbookView xWindow="-108" yWindow="-108" windowWidth="23256" windowHeight="12456" tabRatio="65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D20" i="3"/>
  <c r="D18" i="3"/>
  <c r="F20" i="3"/>
  <c r="E20" i="3"/>
  <c r="C17" i="3"/>
  <c r="E21" i="3"/>
  <c r="C21" i="3"/>
  <c r="E37" i="3"/>
  <c r="C37" i="3"/>
  <c r="E15" i="3"/>
  <c r="E14" i="3"/>
  <c r="E35" i="3"/>
  <c r="C35" i="3"/>
  <c r="E30" i="3"/>
  <c r="F30" i="3"/>
  <c r="E43" i="3"/>
  <c r="F43" i="3"/>
  <c r="E44" i="3"/>
  <c r="F44" i="3"/>
  <c r="D44" i="3"/>
  <c r="D43" i="3"/>
  <c r="F16" i="3"/>
  <c r="F17" i="3"/>
  <c r="F25" i="3"/>
  <c r="F23" i="3"/>
  <c r="F22" i="3"/>
  <c r="C41" i="3"/>
  <c r="C40" i="3"/>
  <c r="C39" i="3"/>
  <c r="C32" i="3"/>
  <c r="F31" i="3"/>
  <c r="E31" i="3"/>
  <c r="D31" i="3"/>
  <c r="C31" i="3"/>
  <c r="D29" i="3"/>
  <c r="D28" i="3"/>
  <c r="C25" i="3"/>
  <c r="C24" i="3"/>
  <c r="E23" i="3"/>
  <c r="E22" i="3"/>
  <c r="D23" i="3"/>
  <c r="D22" i="3"/>
  <c r="C22" i="3"/>
  <c r="C20" i="3"/>
  <c r="C19" i="3"/>
  <c r="F18" i="3"/>
  <c r="E18" i="3"/>
  <c r="C18" i="3"/>
  <c r="C16" i="3"/>
  <c r="D15" i="3"/>
  <c r="D14" i="3"/>
  <c r="D13" i="3"/>
  <c r="E36" i="3"/>
  <c r="C36" i="3"/>
  <c r="F37" i="3"/>
  <c r="F36" i="3"/>
  <c r="E34" i="3"/>
  <c r="C34" i="3"/>
  <c r="D45" i="3"/>
  <c r="D26" i="3"/>
  <c r="E29" i="3"/>
  <c r="F29" i="3"/>
  <c r="C29" i="3"/>
  <c r="C30" i="3"/>
  <c r="C44" i="3"/>
  <c r="C43" i="3"/>
  <c r="C23" i="3"/>
  <c r="F35" i="3"/>
  <c r="F34" i="3"/>
  <c r="F33" i="3"/>
  <c r="F15" i="3"/>
  <c r="F14" i="3"/>
  <c r="E45" i="3"/>
  <c r="E42" i="3"/>
  <c r="E38" i="3"/>
  <c r="E13" i="3"/>
  <c r="E26" i="3"/>
  <c r="F21" i="3"/>
  <c r="F45" i="3"/>
  <c r="F42" i="3"/>
  <c r="F38" i="3"/>
  <c r="D42" i="3"/>
  <c r="D38" i="3"/>
  <c r="C15" i="3"/>
  <c r="C14" i="3"/>
  <c r="E33" i="3"/>
  <c r="F28" i="3"/>
  <c r="F46" i="3"/>
  <c r="C13" i="3"/>
  <c r="C26" i="3"/>
  <c r="C45" i="3"/>
  <c r="F13" i="3"/>
  <c r="F26" i="3"/>
  <c r="C33" i="3"/>
  <c r="E28" i="3"/>
  <c r="C42" i="3"/>
  <c r="D46" i="3"/>
  <c r="C38" i="3"/>
  <c r="C28" i="3"/>
  <c r="C46" i="3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<sst xmlns="http://schemas.openxmlformats.org/spreadsheetml/2006/main" count="57" uniqueCount="45">
  <si>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</si>
  <si>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</si>
  <si>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</si>
  <si>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</si>
  <si>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</si>
  <si>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</si>
  <si>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</si>
  <si>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</si>
  <si>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</si>
  <si>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</si>
  <si>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</si>
  <si>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</si>
  <si>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</si>
  <si>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</si>
  <si>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</si>
  <si>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</si>
  <si>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</si>
  <si>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</si>
  <si>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</si>
  <si>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</si>
  <si>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</si>
  <si>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</si>
  <si>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</si>
  <si>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</si>
  <si>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</si>
  <si>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</si>
  <si>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</si>
  <si>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</si>
  <si>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</si>
  <si>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</si>
  <si>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</si>
  <si>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</si>
  <si>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</si>
  <si>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</si>
  <si>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</si>
  <si>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</si>
  <si>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</si>
  <si>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</si>
  <si>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08568000000</t>
  </si>
  <si>
    <t>Мелітопольський міський голова</t>
  </si>
  <si>
    <t>Іван ФЕДОРОВ</t>
  </si>
  <si>
    <t>місцевого бюджету на 2023 рік</t>
  </si>
  <si>
    <t>до рішення___ сесії  Мелітопольської міської ради Запорізької області _____ скликання від _________ № ___</t>
  </si>
  <si>
    <t>Начальник фінансового управління Мелітопольської міської ради</t>
  </si>
  <si>
    <t>Юрій ЗАХАРЧУК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</si>
</sst>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19" fillId="4" borderId="0" applyNumberFormat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10" fillId="20" borderId="6" applyNumberFormat="0" applyAlignment="0" applyProtection="0"/>
    <xf numFmtId="0" fontId="11" fillId="0" borderId="0" applyNumberFormat="0" applyFill="0" applyBorder="0" applyAlignment="0" applyProtection="0"/>
    <xf numFmtId="0" fontId="12" fillId="21" borderId="0" applyNumberFormat="0" applyBorder="0" applyAlignment="0" applyProtection="0"/>
    <xf numFmtId="0" fontId="5" fillId="22" borderId="1" applyNumberFormat="0" applyAlignment="0" applyProtection="0"/>
    <xf numFmtId="0" fontId="13" fillId="0" borderId="0"/>
    <xf numFmtId="0" fontId="9" fillId="0" borderId="7" applyNumberFormat="0" applyFill="0" applyAlignment="0" applyProtection="0"/>
    <xf numFmtId="0" fontId="14" fillId="3" borderId="0" applyNumberFormat="0" applyBorder="0" applyAlignment="0" applyProtection="0"/>
    <xf numFmtId="0" fontId="26" fillId="23" borderId="8" applyNumberFormat="0" applyAlignment="0" applyProtection="0"/>
    <xf numFmtId="0" fontId="4" fillId="22" borderId="9" applyNumberFormat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0" fillId="0" borderId="9" xfId="36" applyFont="1" applyBorder="1" applyAlignment="1">
      <alignment horizontal="center" vertical="center"/>
    </xf>
    <xf numFmtId="164" fontId="20" fillId="0" borderId="9" xfId="36" applyNumberFormat="1" applyFont="1" applyBorder="1" applyAlignment="1">
      <alignment horizontal="center" vertical="center"/>
    </xf>
    <xf numFmtId="0" fontId="20" fillId="0" borderId="9" xfId="36" applyFont="1" applyBorder="1" applyAlignment="1">
      <alignment horizontal="justify" wrapText="1"/>
    </xf>
    <xf numFmtId="164" fontId="20" fillId="0" borderId="9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9" xfId="36" applyFont="1" applyBorder="1" applyAlignment="1">
      <alignment horizontal="center"/>
    </xf>
    <xf numFmtId="0" fontId="26" fillId="0" borderId="0" xfId="36" applyFont="1"/>
    <xf numFmtId="164" fontId="20" fillId="0" borderId="9" xfId="36" applyNumberFormat="1" applyFont="1" applyBorder="1" applyAlignment="1">
      <alignment horizontal="center" wrapText="1"/>
    </xf>
    <xf numFmtId="0" fontId="13" fillId="0" borderId="0" xfId="36"/>
    <xf numFmtId="0" fontId="20" fillId="0" borderId="9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2" xfId="36" applyFont="1" applyBorder="1" applyAlignment="1">
      <alignment horizontal="center" vertical="center"/>
    </xf>
    <xf numFmtId="0" fontId="23" fillId="0" borderId="13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4" xfId="0" applyFont="1" applyBorder="1" applyAlignment="1">
      <alignment horizontal="justify" wrapText="1"/>
    </xf>
    <xf numFmtId="166" fontId="20" fillId="0" borderId="9" xfId="36" applyNumberFormat="1" applyFont="1" applyBorder="1" applyAlignment="1">
      <alignment horizontal="center" vertical="center" wrapText="1"/>
    </xf>
    <xf numFmtId="0" fontId="20" fillId="0" borderId="12" xfId="36" applyFont="1" applyBorder="1" applyAlignment="1">
      <alignment horizontal="center" vertical="center"/>
    </xf>
    <xf numFmtId="0" fontId="20" fillId="0" borderId="13" xfId="0" applyFont="1" applyBorder="1" applyAlignment="1">
      <alignment horizontal="justify" wrapText="1"/>
    </xf>
    <xf numFmtId="164" fontId="20" fillId="0" borderId="15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3" xfId="36" applyNumberFormat="1" applyFont="1" applyBorder="1" applyAlignment="1">
      <alignment horizontal="center" wrapText="1"/>
    </xf>
    <xf numFmtId="164" fontId="20" fillId="0" borderId="15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7" xfId="36" applyNumberFormat="1" applyFont="1" applyBorder="1" applyAlignment="1">
      <alignment horizontal="center" wrapText="1"/>
    </xf>
    <xf numFmtId="0" fontId="20" fillId="0" borderId="18" xfId="36" applyFont="1" applyBorder="1" applyAlignment="1">
      <alignment horizontal="center" vertical="center"/>
    </xf>
    <xf numFmtId="164" fontId="20" fillId="0" borderId="16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3" fillId="0" borderId="12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5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Ввід" xfId="19" builtinId="20" customBuiltin="1"/>
    <cellStyle name="Гарний" xfId="20" builtinId="26" customBuiltin="1"/>
    <cellStyle name="Заголовок 1" xfId="21" builtinId="16" customBuiltin="1"/>
    <cellStyle name="Заголовок 2" xfId="22" builtinId="17" customBuiltin="1"/>
    <cellStyle name="Заголовок 3" xfId="23" builtinId="18" customBuiltin="1"/>
    <cellStyle name="Заголовок 4" xfId="24" builtinId="19" customBuiltin="1"/>
    <cellStyle name="Звичайний" xfId="0" builtinId="0"/>
    <cellStyle name="Зв'язана клітинка" xfId="25" builtinId="24" customBuiltin="1"/>
    <cellStyle name="Колірна тема 1" xfId="26" builtinId="29" customBuiltin="1"/>
    <cellStyle name="Колірна тема 2" xfId="27" builtinId="33" customBuiltin="1"/>
    <cellStyle name="Колірна тема 3" xfId="28" builtinId="37" customBuiltin="1"/>
    <cellStyle name="Колірна тема 4" xfId="29" builtinId="41" customBuiltin="1"/>
    <cellStyle name="Колірна тема 5" xfId="30" builtinId="45" customBuiltin="1"/>
    <cellStyle name="Колірна тема 6" xfId="31" builtinId="49" customBuiltin="1"/>
    <cellStyle name="Контрольна клітинка" xfId="32" builtinId="23" customBuiltin="1"/>
    <cellStyle name="Назва" xfId="33" builtinId="15" customBuiltin="1"/>
    <cellStyle name="Нейтральний" xfId="34" builtinId="28" customBuiltin="1"/>
    <cellStyle name="Обчислення" xfId="35" builtinId="22" customBuiltin="1"/>
    <cellStyle name="Обычный_05_39_26-01" xfId="36"/>
    <cellStyle name="Підсумок" xfId="37" builtinId="25" customBuiltin="1"/>
    <cellStyle name="Поганий" xfId="38" builtinId="27" customBuiltin="1"/>
    <cellStyle name="Примітка" xfId="39" builtinId="10" customBuiltin="1"/>
    <cellStyle name="Результат" xfId="40" builtinId="21" customBuiltin="1"/>
    <cellStyle name="Стиль 1" xfId="41"/>
    <cellStyle name="Текст попередження" xfId="42" builtinId="11" customBuiltin="1"/>
    <cellStyle name="Текст пояснення" xfId="43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view="pageBreakPreview" zoomScaleNormal="100" zoomScaleSheetLayoutView="100" workbookViewId="0">
      <selection activeCell="B2" sqref="B2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52" t="s">
        <v>42</v>
      </c>
      <c r="E2" s="52"/>
      <c r="F2" s="52"/>
    </row>
    <row r="3" spans="1:7" ht="9" customHeight="1" x14ac:dyDescent="0.3">
      <c r="A3" s="12"/>
      <c r="B3" s="2"/>
      <c r="C3" s="2"/>
      <c r="D3" s="53"/>
      <c r="E3" s="53"/>
      <c r="F3" s="53"/>
    </row>
    <row r="4" spans="1:7" ht="17.399999999999999" x14ac:dyDescent="0.25">
      <c r="A4" s="54" t="s">
        <v>23</v>
      </c>
      <c r="B4" s="54"/>
      <c r="C4" s="54"/>
      <c r="D4" s="54"/>
      <c r="E4" s="54"/>
      <c r="F4" s="54"/>
    </row>
    <row r="5" spans="1:7" ht="17.399999999999999" x14ac:dyDescent="0.25">
      <c r="A5" s="54" t="s">
        <v>41</v>
      </c>
      <c r="B5" s="54"/>
      <c r="C5" s="54"/>
      <c r="D5" s="54"/>
      <c r="E5" s="54"/>
      <c r="F5" s="54"/>
    </row>
    <row r="6" spans="1:7" ht="17.399999999999999" x14ac:dyDescent="0.25">
      <c r="A6" s="51" t="s">
        <v>38</v>
      </c>
      <c r="B6" s="51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4" t="s">
        <v>1</v>
      </c>
      <c r="B9" s="44" t="s">
        <v>29</v>
      </c>
      <c r="C9" s="44" t="s">
        <v>24</v>
      </c>
      <c r="D9" s="44" t="s">
        <v>2</v>
      </c>
      <c r="E9" s="44" t="s">
        <v>3</v>
      </c>
      <c r="F9" s="44"/>
    </row>
    <row r="10" spans="1:7" ht="25.5" customHeight="1" x14ac:dyDescent="0.25">
      <c r="A10" s="44"/>
      <c r="B10" s="44"/>
      <c r="C10" s="44"/>
      <c r="D10" s="44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5" t="s">
        <v>35</v>
      </c>
      <c r="B12" s="46"/>
      <c r="C12" s="46"/>
      <c r="D12" s="46"/>
      <c r="E12" s="46"/>
      <c r="F12" s="47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117436411</v>
      </c>
      <c r="D13" s="7">
        <f>D14+D21+D18</f>
        <v>-185930138</v>
      </c>
      <c r="E13" s="7">
        <f>E14+E21+E18</f>
        <v>303366549</v>
      </c>
      <c r="F13" s="7">
        <f>F14+F21+F18</f>
        <v>302780813</v>
      </c>
    </row>
    <row r="14" spans="1:7" ht="16.8" x14ac:dyDescent="0.3">
      <c r="A14" s="6">
        <v>202000</v>
      </c>
      <c r="B14" s="17" t="s">
        <v>19</v>
      </c>
      <c r="C14" s="15">
        <f>SUM(C15)</f>
        <v>-19200000</v>
      </c>
      <c r="D14" s="15">
        <f>SUM(D15)</f>
        <v>0</v>
      </c>
      <c r="E14" s="15">
        <f>SUM(E15)</f>
        <v>-19200000</v>
      </c>
      <c r="F14" s="15">
        <f>SUM(F15)</f>
        <v>-19200000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-19200000</v>
      </c>
      <c r="D15" s="15">
        <f>SUM(D16:D17)</f>
        <v>0</v>
      </c>
      <c r="E15" s="15">
        <f>SUM(E16:E17)</f>
        <v>-19200000</v>
      </c>
      <c r="F15" s="15">
        <f>SUM(F16:F17)</f>
        <v>-19200000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-19200000</v>
      </c>
      <c r="D17" s="9">
        <v>0</v>
      </c>
      <c r="E17" s="7">
        <v>-19200000</v>
      </c>
      <c r="F17" s="7">
        <f>E17</f>
        <v>-19200000</v>
      </c>
    </row>
    <row r="18" spans="1:8" ht="16.8" x14ac:dyDescent="0.3">
      <c r="A18" s="6">
        <v>208000</v>
      </c>
      <c r="B18" s="8" t="s">
        <v>9</v>
      </c>
      <c r="C18" s="15">
        <f t="shared" si="0"/>
        <v>136636411</v>
      </c>
      <c r="D18" s="15">
        <f>D19-D20</f>
        <v>135881895</v>
      </c>
      <c r="E18" s="15">
        <f>E19-E20</f>
        <v>754516</v>
      </c>
      <c r="F18" s="15">
        <f>F19-F20</f>
        <v>168780</v>
      </c>
    </row>
    <row r="19" spans="1:8" ht="16.8" x14ac:dyDescent="0.3">
      <c r="A19" s="6">
        <v>208100</v>
      </c>
      <c r="B19" s="8" t="s">
        <v>10</v>
      </c>
      <c r="C19" s="15">
        <f t="shared" si="0"/>
        <v>156594871</v>
      </c>
      <c r="D19" s="7">
        <v>155646418</v>
      </c>
      <c r="E19" s="7">
        <v>948453</v>
      </c>
      <c r="F19" s="7">
        <v>168781</v>
      </c>
    </row>
    <row r="20" spans="1:8" ht="16.8" x14ac:dyDescent="0.3">
      <c r="A20" s="13">
        <v>208200</v>
      </c>
      <c r="B20" s="8" t="s">
        <v>11</v>
      </c>
      <c r="C20" s="15">
        <f t="shared" si="0"/>
        <v>19958460</v>
      </c>
      <c r="D20" s="7">
        <f>D19-56166928-308176-23215-4000000-3000000-600000-70000000-1783576</f>
        <v>19764523</v>
      </c>
      <c r="E20" s="7">
        <f>E19-258543-327193-168780</f>
        <v>193937</v>
      </c>
      <c r="F20" s="7">
        <f>F19-168780</f>
        <v>1</v>
      </c>
      <c r="H20" s="18"/>
    </row>
    <row r="21" spans="1:8" ht="33.6" x14ac:dyDescent="0.3">
      <c r="A21" s="6">
        <v>208400</v>
      </c>
      <c r="B21" s="32" t="s">
        <v>12</v>
      </c>
      <c r="C21" s="33">
        <f t="shared" si="0"/>
        <v>0</v>
      </c>
      <c r="D21" s="7">
        <f>-57025100-738812-56166928-308176-4000000-865200-100000-150000-100000-500000-75974000-27181197-23803670-730000-52500000-1430860-20400000+400000-238090</f>
        <v>-321812033</v>
      </c>
      <c r="E21" s="7">
        <f>-D21</f>
        <v>321812033</v>
      </c>
      <c r="F21" s="7">
        <f>E21</f>
        <v>321812033</v>
      </c>
      <c r="G21" s="18"/>
    </row>
    <row r="22" spans="1:8" ht="13.5" hidden="1" customHeight="1" x14ac:dyDescent="0.3">
      <c r="A22" s="34">
        <v>300000</v>
      </c>
      <c r="B22" s="35" t="s">
        <v>30</v>
      </c>
      <c r="C22" s="36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4">
        <v>301000</v>
      </c>
      <c r="B23" s="35" t="s">
        <v>31</v>
      </c>
      <c r="C23" s="36">
        <f>SUM(C24:C25)</f>
        <v>0</v>
      </c>
      <c r="D23" s="36">
        <f>SUM(D24:D25)</f>
        <v>0</v>
      </c>
      <c r="E23" s="36">
        <f>SUM(E24:E25)</f>
        <v>0</v>
      </c>
      <c r="F23" s="36">
        <f>SUM(F24:F25)</f>
        <v>0</v>
      </c>
      <c r="G23" s="18"/>
    </row>
    <row r="24" spans="1:8" ht="16.5" hidden="1" customHeight="1" x14ac:dyDescent="0.3">
      <c r="A24" s="34">
        <v>301100</v>
      </c>
      <c r="B24" s="35" t="s">
        <v>21</v>
      </c>
      <c r="C24" s="37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4">
        <v>301200</v>
      </c>
      <c r="B25" s="35" t="s">
        <v>22</v>
      </c>
      <c r="C25" s="38">
        <f t="shared" si="0"/>
        <v>0</v>
      </c>
      <c r="D25" s="39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40" t="s">
        <v>28</v>
      </c>
      <c r="C26" s="41">
        <f>C13+C22</f>
        <v>117436411</v>
      </c>
      <c r="D26" s="41">
        <f>D13+D22</f>
        <v>-185930138</v>
      </c>
      <c r="E26" s="41">
        <f>E13+E22</f>
        <v>303366549</v>
      </c>
      <c r="F26" s="41">
        <f>F13+F22</f>
        <v>302780813</v>
      </c>
    </row>
    <row r="27" spans="1:8" ht="26.25" customHeight="1" x14ac:dyDescent="0.25">
      <c r="A27" s="45" t="s">
        <v>36</v>
      </c>
      <c r="B27" s="46"/>
      <c r="C27" s="46"/>
      <c r="D27" s="46"/>
      <c r="E27" s="46"/>
      <c r="F27" s="47"/>
    </row>
    <row r="28" spans="1:8" ht="16.8" x14ac:dyDescent="0.3">
      <c r="A28" s="13">
        <v>400000</v>
      </c>
      <c r="B28" s="8" t="s">
        <v>13</v>
      </c>
      <c r="C28" s="15">
        <f t="shared" si="0"/>
        <v>-19200000</v>
      </c>
      <c r="D28" s="7">
        <f>D33</f>
        <v>0</v>
      </c>
      <c r="E28" s="7">
        <f>E29+E33+E31</f>
        <v>-19200000</v>
      </c>
      <c r="F28" s="7">
        <f>F29+F33+F31</f>
        <v>-19200000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-19200000</v>
      </c>
      <c r="D33" s="7">
        <v>0</v>
      </c>
      <c r="E33" s="7">
        <f>E34+E36</f>
        <v>-19200000</v>
      </c>
      <c r="F33" s="7">
        <f>F34+F36</f>
        <v>-19200000</v>
      </c>
    </row>
    <row r="34" spans="1:7" ht="16.8" x14ac:dyDescent="0.3">
      <c r="A34" s="13">
        <v>402100</v>
      </c>
      <c r="B34" s="8" t="s">
        <v>14</v>
      </c>
      <c r="C34" s="15">
        <f t="shared" si="0"/>
        <v>-19200000</v>
      </c>
      <c r="D34" s="7">
        <v>0</v>
      </c>
      <c r="E34" s="7">
        <f>E35</f>
        <v>-19200000</v>
      </c>
      <c r="F34" s="7">
        <f>F35</f>
        <v>-19200000</v>
      </c>
    </row>
    <row r="35" spans="1:7" ht="16.8" x14ac:dyDescent="0.3">
      <c r="A35" s="13">
        <v>402102</v>
      </c>
      <c r="B35" s="8" t="s">
        <v>15</v>
      </c>
      <c r="C35" s="15">
        <f t="shared" si="0"/>
        <v>-19200000</v>
      </c>
      <c r="D35" s="7">
        <v>0</v>
      </c>
      <c r="E35" s="7">
        <f>E17</f>
        <v>-19200000</v>
      </c>
      <c r="F35" s="7">
        <f>E35</f>
        <v>-19200000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136636411</v>
      </c>
      <c r="D38" s="7">
        <f>D42</f>
        <v>-185930138</v>
      </c>
      <c r="E38" s="7">
        <f>E42</f>
        <v>322566549</v>
      </c>
      <c r="F38" s="7">
        <f>F42</f>
        <v>321980813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136636411</v>
      </c>
      <c r="D42" s="7">
        <f>D43-D44+D45</f>
        <v>-185930138</v>
      </c>
      <c r="E42" s="7">
        <f>E43-E44+E45</f>
        <v>322566549</v>
      </c>
      <c r="F42" s="7">
        <f>F43-F44+F45</f>
        <v>321980813</v>
      </c>
    </row>
    <row r="43" spans="1:7" ht="16.8" x14ac:dyDescent="0.3">
      <c r="A43" s="6">
        <v>602100</v>
      </c>
      <c r="B43" s="8" t="s">
        <v>10</v>
      </c>
      <c r="C43" s="15">
        <f t="shared" si="0"/>
        <v>156594871</v>
      </c>
      <c r="D43" s="7">
        <f t="shared" ref="D43:F44" si="1">D19</f>
        <v>155646418</v>
      </c>
      <c r="E43" s="7">
        <f t="shared" si="1"/>
        <v>948453</v>
      </c>
      <c r="F43" s="7">
        <f t="shared" si="1"/>
        <v>168781</v>
      </c>
    </row>
    <row r="44" spans="1:7" ht="16.8" x14ac:dyDescent="0.3">
      <c r="A44" s="13">
        <v>602200</v>
      </c>
      <c r="B44" s="10" t="s">
        <v>11</v>
      </c>
      <c r="C44" s="15">
        <f t="shared" si="0"/>
        <v>19958460</v>
      </c>
      <c r="D44" s="7">
        <f t="shared" si="1"/>
        <v>19764523</v>
      </c>
      <c r="E44" s="7">
        <f t="shared" si="1"/>
        <v>193937</v>
      </c>
      <c r="F44" s="7">
        <f t="shared" si="1"/>
        <v>1</v>
      </c>
    </row>
    <row r="45" spans="1:7" ht="33.6" x14ac:dyDescent="0.3">
      <c r="A45" s="42">
        <v>602400</v>
      </c>
      <c r="B45" s="35" t="s">
        <v>12</v>
      </c>
      <c r="C45" s="43">
        <f>SUM(D45:E45)</f>
        <v>0</v>
      </c>
      <c r="D45" s="7">
        <f>D21</f>
        <v>-321812033</v>
      </c>
      <c r="E45" s="7">
        <f>E21</f>
        <v>321812033</v>
      </c>
      <c r="F45" s="7">
        <f>F21</f>
        <v>321812033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117436411</v>
      </c>
      <c r="D46" s="11">
        <f>D28+D38</f>
        <v>-185930138</v>
      </c>
      <c r="E46" s="11">
        <f>E28+E38</f>
        <v>303366549</v>
      </c>
      <c r="F46" s="11">
        <f>F28+F38</f>
        <v>302780813</v>
      </c>
      <c r="G46" s="25"/>
    </row>
    <row r="47" spans="1:7" ht="21.75" customHeight="1" x14ac:dyDescent="0.25">
      <c r="D47" s="18"/>
      <c r="E47" s="18"/>
    </row>
    <row r="48" spans="1:7" ht="15.6" x14ac:dyDescent="0.3">
      <c r="A48" t="s">
        <v>43</v>
      </c>
      <c r="B48" s="28"/>
      <c r="C48" s="28"/>
      <c r="D48" s="28"/>
      <c r="E48" s="50" t="s">
        <v>44</v>
      </c>
      <c r="F48" s="50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48" t="s">
        <v>39</v>
      </c>
      <c r="B50" s="49"/>
      <c r="C50" s="30"/>
      <c r="D50" s="31"/>
      <c r="E50" s="50" t="s">
        <v>40</v>
      </c>
      <c r="F50" s="50"/>
      <c r="H50" s="14"/>
      <c r="I50" s="14"/>
    </row>
  </sheetData>
  <sheetProtection selectLockedCells="1" selectUnlockedCells="1"/>
  <mergeCells count="15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2021-11-09T14:47:03Z</cp:lastPrinted>
  <dcterms:created xsi:type="dcterms:W3CDTF">2016-03-23T14:15:54Z</dcterms:created>
  <dcterms:modified xsi:type="dcterms:W3CDTF">2024-01-10T12:11:32Z</dcterms:modified>
</cp:coreProperties>
</file>